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ux calculator" sheetId="1" state="visible" r:id="rId3"/>
    <sheet name="حاسبة اللوكس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<sst xmlns="http://schemas.openxmlformats.org/spreadsheetml/2006/main" count="120" uniqueCount="82">
  <si>
    <t xml:space="preserve">Essentia Lux Calculator</t>
  </si>
  <si>
    <t xml:space="preserve">Blue cells are yours to change. Lumens needed = lux × area × (1 + ageing buffer); fixtures = lumens ÷ (fixture lumens × loss factor), rounded up. Decorative lights (chandeliers, wall lights) are not counted.</t>
  </si>
  <si>
    <t xml:space="preserve">LED ageing buffer</t>
  </si>
  <si>
    <t xml:space="preserve">Loss factor – Downlight</t>
  </si>
  <si>
    <t xml:space="preserve">Downlight</t>
  </si>
  <si>
    <t xml:space="preserve">Loss factor – Cove</t>
  </si>
  <si>
    <t xml:space="preserve">Cove</t>
  </si>
  <si>
    <t xml:space="preserve">Room</t>
  </si>
  <si>
    <t xml:space="preserve">Target lux</t>
  </si>
  <si>
    <t xml:space="preserve">Length (m)</t>
  </si>
  <si>
    <t xml:space="preserve">Width (m)</t>
  </si>
  <si>
    <t xml:space="preserve">Area (m²)</t>
  </si>
  <si>
    <t xml:space="preserve">Base lumens</t>
  </si>
  <si>
    <t xml:space="preserve">Lumens with buffer</t>
  </si>
  <si>
    <t xml:space="preserve">Fixture lumens</t>
  </si>
  <si>
    <t xml:space="preserve">Light type</t>
  </si>
  <si>
    <t xml:space="preserve">Loss factor</t>
  </si>
  <si>
    <t xml:space="preserve">Fixtures to install</t>
  </si>
  <si>
    <t xml:space="preserve">Lux on day one</t>
  </si>
  <si>
    <t xml:space="preserve">Living room</t>
  </si>
  <si>
    <t xml:space="preserve">Bedroom</t>
  </si>
  <si>
    <t xml:space="preserve">Kitchen counter</t>
  </si>
  <si>
    <t xml:space="preserve">Bathroom</t>
  </si>
  <si>
    <t xml:space="preserve">Home office</t>
  </si>
  <si>
    <t xml:space="preserve">Hallway</t>
  </si>
  <si>
    <t xml:space="preserve">Living room cove</t>
  </si>
  <si>
    <t xml:space="preserve">Total</t>
  </si>
  <si>
    <t xml:space="preserve">Recommended lux levels</t>
  </si>
  <si>
    <t xml:space="preserve">Space</t>
  </si>
  <si>
    <t xml:space="preserve">Recommended lux</t>
  </si>
  <si>
    <t xml:space="preserve">Source</t>
  </si>
  <si>
    <t xml:space="preserve">150</t>
  </si>
  <si>
    <t xml:space="preserve">IES</t>
  </si>
  <si>
    <t xml:space="preserve">100–150 (dimmable to ~50)</t>
  </si>
  <si>
    <t xml:space="preserve">Hallway / corridor</t>
  </si>
  <si>
    <t xml:space="preserve">50</t>
  </si>
  <si>
    <t xml:space="preserve">Kitchen (counter)</t>
  </si>
  <si>
    <t xml:space="preserve">300–500</t>
  </si>
  <si>
    <t xml:space="preserve">EN 12464-1 / ISO 8995-1</t>
  </si>
  <si>
    <t xml:space="preserve">Bathroom (mirror)</t>
  </si>
  <si>
    <t xml:space="preserve">300+</t>
  </si>
  <si>
    <t xml:space="preserve">300</t>
  </si>
  <si>
    <t xml:space="preserve">Technical / drafting office</t>
  </si>
  <si>
    <t xml:space="preserve">up to 2,000</t>
  </si>
  <si>
    <t xml:space="preserve">Online calculator: essentialighting.bh/lux-calculator/</t>
  </si>
  <si>
    <t xml:space="preserve">حاسبة اللوكس من إسنشيا</t>
  </si>
  <si>
    <t xml:space="preserve">الخانات الزرقاء لك لتعديلها. اللومن المطلوب = اللوكس × المساحة × (1 + نسبة التقادم)؛ عدد الوحدات = اللومن ÷ (لومن الوحدة × معامل الفقد)، مقربًا للأعلى. الإضاءة الديكورية (الثريات والجدارية) لا تُحسب.</t>
  </si>
  <si>
    <t xml:space="preserve">نسبة تقادم الـLED</t>
  </si>
  <si>
    <t xml:space="preserve">معامل الفقد – سبوت</t>
  </si>
  <si>
    <t xml:space="preserve">سبوت</t>
  </si>
  <si>
    <t xml:space="preserve">معامل الفقد – مخفية</t>
  </si>
  <si>
    <t xml:space="preserve">مخفية</t>
  </si>
  <si>
    <t xml:space="preserve">الغرفة</t>
  </si>
  <si>
    <t xml:space="preserve">اللوكس المطلوب</t>
  </si>
  <si>
    <t xml:space="preserve">الطول (م)</t>
  </si>
  <si>
    <t xml:space="preserve">العرض (م)</t>
  </si>
  <si>
    <t xml:space="preserve">المساحة (م²)</t>
  </si>
  <si>
    <t xml:space="preserve">اللومن الأساسي</t>
  </si>
  <si>
    <t xml:space="preserve">اللومن مع الإضافة</t>
  </si>
  <si>
    <t xml:space="preserve">لومن الوحدة</t>
  </si>
  <si>
    <t xml:space="preserve">نوع الإضاءة</t>
  </si>
  <si>
    <t xml:space="preserve">معامل الفقد</t>
  </si>
  <si>
    <t xml:space="preserve">عدد الوحدات</t>
  </si>
  <si>
    <t xml:space="preserve">اللوكس في اليوم الأول</t>
  </si>
  <si>
    <t xml:space="preserve">غرفة المعيشة</t>
  </si>
  <si>
    <t xml:space="preserve">غرفة النوم</t>
  </si>
  <si>
    <t xml:space="preserve">سطح عمل المطبخ</t>
  </si>
  <si>
    <t xml:space="preserve">الحمام</t>
  </si>
  <si>
    <t xml:space="preserve">المكتب المنزلي</t>
  </si>
  <si>
    <t xml:space="preserve">الممر</t>
  </si>
  <si>
    <t xml:space="preserve">إضاءة مخفية للمعيشة</t>
  </si>
  <si>
    <t xml:space="preserve">الإجمالي</t>
  </si>
  <si>
    <t xml:space="preserve">مستويات اللوكس الموصى بها</t>
  </si>
  <si>
    <t xml:space="preserve">المساحة</t>
  </si>
  <si>
    <t xml:space="preserve">اللوكس الموصى به</t>
  </si>
  <si>
    <t xml:space="preserve">المصدر</t>
  </si>
  <si>
    <t xml:space="preserve">100–150 (قابلة للتعتيم إلى ~50)</t>
  </si>
  <si>
    <t xml:space="preserve">المطبخ (سطح العمل)</t>
  </si>
  <si>
    <t xml:space="preserve">الحمام (المرآة)</t>
  </si>
  <si>
    <t xml:space="preserve">مكتب هندسي / رسم فني</t>
  </si>
  <si>
    <t xml:space="preserve">حتى 2,000</t>
  </si>
  <si>
    <t xml:space="preserve">الحاسبة على الإنترنت: essentialighting.bh/ar/lux-calculator/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</si>
</sst>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0.0"/>
    <numFmt numFmtId="167" formatCode="#,##0"/>
    <numFmt numFmtId="168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94D3A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3"/>
      <color rgb="FF294D3A"/>
      <name val="Arial"/>
      <family val="0"/>
      <charset val="1"/>
    </font>
    <font>
      <b val="true"/>
      <sz val="11"/>
      <color rgb="FF10261D"/>
      <name val="Arial"/>
      <family val="0"/>
      <charset val="1"/>
    </font>
    <font>
      <i val="true"/>
      <sz val="11"/>
      <color rgb="FF77777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94D3A"/>
        <bgColor rgb="FF555555"/>
      </patternFill>
    </fill>
    <fill>
      <patternFill patternType="solid">
        <fgColor rgb="FFF6EBCB"/>
        <bgColor rgb="FFFFFF99"/>
      </patternFill>
    </fill>
    <fill>
      <patternFill patternType="solid">
        <fgColor rgb="FFCFAF60"/>
        <bgColor rgb="FFD9C9A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9A0"/>
      </left>
      <right style="thin">
        <color rgb="FFD9C9A0"/>
      </right>
      <top style="thin">
        <color rgb="FFD9C9A0"/>
      </top>
      <bottom style="thin">
        <color rgb="FFD9C9A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C9A0"/>
      <rgbColor rgb="FF777777"/>
      <rgbColor rgb="FF9999FF"/>
      <rgbColor rgb="FF993366"/>
      <rgbColor rgb="FFF6EB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CFAF60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0261D"/>
      <rgbColor rgb="FF333300"/>
      <rgbColor rgb="FF993300"/>
      <rgbColor rgb="FF993366"/>
      <rgbColor rgb="FF333399"/>
      <rgbColor rgb="FF294D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5" min="3" style="0" width="11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9" min="8" style="0" width="13"/>
    <col collapsed="false" customWidth="true" hidden="false" outlineLevel="0" max="10" min="10" style="0" width="11"/>
    <col collapsed="false" customWidth="true" hidden="false" outlineLevel="0" max="11" min="11" style="0" width="14"/>
    <col collapsed="false" customWidth="true" hidden="false" outlineLevel="0" max="12" min="12" style="0" width="15"/>
  </cols>
  <sheetData>
    <row r="1" customFormat="false" ht="19.7" hidden="false" customHeight="false" outlineLevel="0" collapsed="false">
      <c r="A1" s="1" t="s">
        <v>0</v>
      </c>
    </row>
    <row r="2" customFormat="false" ht="31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3" t="s">
        <v>2</v>
      </c>
      <c r="B4" s="4" t="n">
        <v>0.3</v>
      </c>
      <c r="C4" s="5"/>
    </row>
    <row r="5" customFormat="false" ht="15" hidden="false" customHeight="false" outlineLevel="0" collapsed="false">
      <c r="A5" s="3" t="s">
        <v>3</v>
      </c>
      <c r="B5" s="6" t="n">
        <v>0.8</v>
      </c>
      <c r="C5" s="5" t="s">
        <v>4</v>
      </c>
    </row>
    <row r="6" customFormat="false" ht="15" hidden="false" customHeight="false" outlineLevel="0" collapsed="false">
      <c r="A6" s="3" t="s">
        <v>5</v>
      </c>
      <c r="B6" s="6" t="n">
        <v>0.5</v>
      </c>
      <c r="C6" s="5" t="s">
        <v>6</v>
      </c>
    </row>
    <row r="8" customFormat="false" ht="31.5" hidden="false" customHeight="true" outlineLevel="0" collapsed="false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7" t="s">
        <v>14</v>
      </c>
      <c r="I8" s="7" t="s">
        <v>15</v>
      </c>
      <c r="J8" s="7" t="s">
        <v>16</v>
      </c>
      <c r="K8" s="7" t="s">
        <v>17</v>
      </c>
      <c r="L8" s="7" t="s">
        <v>18</v>
      </c>
    </row>
    <row r="9" customFormat="false" ht="15" hidden="false" customHeight="false" outlineLevel="0" collapsed="false">
      <c r="A9" s="8" t="s">
        <v>19</v>
      </c>
      <c r="B9" s="8" t="n">
        <v>150</v>
      </c>
      <c r="C9" s="8" t="n">
        <v>6</v>
      </c>
      <c r="D9" s="8" t="n">
        <v>4</v>
      </c>
      <c r="E9" s="9" t="n">
        <f aca="false">IF(AND(C9&lt;&gt;"",D9&lt;&gt;""),C9*D9,"")</f>
        <v>24</v>
      </c>
      <c r="F9" s="10" t="n">
        <f aca="false">IF(E9="","",B9*E9)</f>
        <v>3600</v>
      </c>
      <c r="G9" s="10" t="n">
        <f aca="false">IF(F9="","",F9*(1+$B$4))</f>
        <v>4680</v>
      </c>
      <c r="H9" s="11" t="n">
        <v>700</v>
      </c>
      <c r="I9" s="8" t="s">
        <v>4</v>
      </c>
      <c r="J9" s="12" t="n">
        <f aca="false">IF(I9="","",IF(I9=$C$6,$B$6,$B$5))</f>
        <v>0.8</v>
      </c>
      <c r="K9" s="13" t="n">
        <f aca="false">IF(OR(G9="",H9="",H9=0),"",ROUNDUP(G9/(H9*J9),0))</f>
        <v>9</v>
      </c>
      <c r="L9" s="12" t="n">
        <f aca="false">IF(K9="","",ROUND(K9*H9*J9/E9,0))</f>
        <v>210</v>
      </c>
    </row>
    <row r="10" customFormat="false" ht="15" hidden="false" customHeight="false" outlineLevel="0" collapsed="false">
      <c r="A10" s="8" t="s">
        <v>20</v>
      </c>
      <c r="B10" s="8" t="n">
        <v>150</v>
      </c>
      <c r="C10" s="8" t="n">
        <v>4</v>
      </c>
      <c r="D10" s="8" t="n">
        <v>4</v>
      </c>
      <c r="E10" s="9" t="n">
        <f aca="false">IF(AND(C10&lt;&gt;"",D10&lt;&gt;""),C10*D10,"")</f>
        <v>16</v>
      </c>
      <c r="F10" s="10" t="n">
        <f aca="false">IF(E10="","",B10*E10)</f>
        <v>2400</v>
      </c>
      <c r="G10" s="10" t="n">
        <f aca="false">IF(F10="","",F10*(1+$B$4))</f>
        <v>3120</v>
      </c>
      <c r="H10" s="11" t="n">
        <v>600</v>
      </c>
      <c r="I10" s="8" t="s">
        <v>4</v>
      </c>
      <c r="J10" s="12" t="n">
        <f aca="false">IF(I10="","",IF(I10=$C$6,$B$6,$B$5))</f>
        <v>0.8</v>
      </c>
      <c r="K10" s="13" t="n">
        <f aca="false">IF(OR(G10="",H10="",H10=0),"",ROUNDUP(G10/(H10*J10),0))</f>
        <v>7</v>
      </c>
      <c r="L10" s="12" t="n">
        <f aca="false">IF(K10="","",ROUND(K10*H10*J10/E10,0))</f>
        <v>210</v>
      </c>
    </row>
    <row r="11" customFormat="false" ht="15" hidden="false" customHeight="false" outlineLevel="0" collapsed="false">
      <c r="A11" s="8" t="s">
        <v>21</v>
      </c>
      <c r="B11" s="8" t="n">
        <v>400</v>
      </c>
      <c r="C11" s="8" t="n">
        <v>4</v>
      </c>
      <c r="D11" s="8" t="n">
        <v>3</v>
      </c>
      <c r="E11" s="9" t="n">
        <f aca="false">IF(AND(C11&lt;&gt;"",D11&lt;&gt;""),C11*D11,"")</f>
        <v>12</v>
      </c>
      <c r="F11" s="10" t="n">
        <f aca="false">IF(E11="","",B11*E11)</f>
        <v>4800</v>
      </c>
      <c r="G11" s="10" t="n">
        <f aca="false">IF(F11="","",F11*(1+$B$4))</f>
        <v>6240</v>
      </c>
      <c r="H11" s="11" t="n">
        <v>800</v>
      </c>
      <c r="I11" s="8" t="s">
        <v>4</v>
      </c>
      <c r="J11" s="12" t="n">
        <f aca="false">IF(I11="","",IF(I11=$C$6,$B$6,$B$5))</f>
        <v>0.8</v>
      </c>
      <c r="K11" s="13" t="n">
        <f aca="false">IF(OR(G11="",H11="",H11=0),"",ROUNDUP(G11/(H11*J11),0))</f>
        <v>10</v>
      </c>
      <c r="L11" s="12" t="n">
        <f aca="false">IF(K11="","",ROUND(K11*H11*J11/E11,0))</f>
        <v>533</v>
      </c>
    </row>
    <row r="12" customFormat="false" ht="15" hidden="false" customHeight="false" outlineLevel="0" collapsed="false">
      <c r="A12" s="8" t="s">
        <v>22</v>
      </c>
      <c r="B12" s="8" t="n">
        <v>300</v>
      </c>
      <c r="C12" s="8" t="n">
        <v>3</v>
      </c>
      <c r="D12" s="8" t="n">
        <v>2.5</v>
      </c>
      <c r="E12" s="9" t="n">
        <f aca="false">IF(AND(C12&lt;&gt;"",D12&lt;&gt;""),C12*D12,"")</f>
        <v>7.5</v>
      </c>
      <c r="F12" s="10" t="n">
        <f aca="false">IF(E12="","",B12*E12)</f>
        <v>2250</v>
      </c>
      <c r="G12" s="10" t="n">
        <f aca="false">IF(F12="","",F12*(1+$B$4))</f>
        <v>2925</v>
      </c>
      <c r="H12" s="11" t="n">
        <v>600</v>
      </c>
      <c r="I12" s="8" t="s">
        <v>4</v>
      </c>
      <c r="J12" s="12" t="n">
        <f aca="false">IF(I12="","",IF(I12=$C$6,$B$6,$B$5))</f>
        <v>0.8</v>
      </c>
      <c r="K12" s="13" t="n">
        <f aca="false">IF(OR(G12="",H12="",H12=0),"",ROUNDUP(G12/(H12*J12),0))</f>
        <v>7</v>
      </c>
      <c r="L12" s="12" t="n">
        <f aca="false">IF(K12="","",ROUND(K12*H12*J12/E12,0))</f>
        <v>448</v>
      </c>
    </row>
    <row r="13" customFormat="false" ht="15" hidden="false" customHeight="false" outlineLevel="0" collapsed="false">
      <c r="A13" s="8" t="s">
        <v>23</v>
      </c>
      <c r="B13" s="8" t="n">
        <v>300</v>
      </c>
      <c r="C13" s="8" t="n">
        <v>3.5</v>
      </c>
      <c r="D13" s="8" t="n">
        <v>3</v>
      </c>
      <c r="E13" s="9" t="n">
        <f aca="false">IF(AND(C13&lt;&gt;"",D13&lt;&gt;""),C13*D13,"")</f>
        <v>10.5</v>
      </c>
      <c r="F13" s="10" t="n">
        <f aca="false">IF(E13="","",B13*E13)</f>
        <v>3150</v>
      </c>
      <c r="G13" s="10" t="n">
        <f aca="false">IF(F13="","",F13*(1+$B$4))</f>
        <v>4095</v>
      </c>
      <c r="H13" s="11" t="n">
        <v>700</v>
      </c>
      <c r="I13" s="8" t="s">
        <v>4</v>
      </c>
      <c r="J13" s="12" t="n">
        <f aca="false">IF(I13="","",IF(I13=$C$6,$B$6,$B$5))</f>
        <v>0.8</v>
      </c>
      <c r="K13" s="13" t="n">
        <f aca="false">IF(OR(G13="",H13="",H13=0),"",ROUNDUP(G13/(H13*J13),0))</f>
        <v>8</v>
      </c>
      <c r="L13" s="12" t="n">
        <f aca="false">IF(K13="","",ROUND(K13*H13*J13/E13,0))</f>
        <v>427</v>
      </c>
    </row>
    <row r="14" customFormat="false" ht="15" hidden="false" customHeight="false" outlineLevel="0" collapsed="false">
      <c r="A14" s="8" t="s">
        <v>24</v>
      </c>
      <c r="B14" s="8" t="n">
        <v>50</v>
      </c>
      <c r="C14" s="8" t="n">
        <v>6</v>
      </c>
      <c r="D14" s="8" t="n">
        <v>1.5</v>
      </c>
      <c r="E14" s="9" t="n">
        <f aca="false">IF(AND(C14&lt;&gt;"",D14&lt;&gt;""),C14*D14,"")</f>
        <v>9</v>
      </c>
      <c r="F14" s="10" t="n">
        <f aca="false">IF(E14="","",B14*E14)</f>
        <v>450</v>
      </c>
      <c r="G14" s="10" t="n">
        <f aca="false">IF(F14="","",F14*(1+$B$4))</f>
        <v>585</v>
      </c>
      <c r="H14" s="11" t="n">
        <v>400</v>
      </c>
      <c r="I14" s="8" t="s">
        <v>4</v>
      </c>
      <c r="J14" s="12" t="n">
        <f aca="false">IF(I14="","",IF(I14=$C$6,$B$6,$B$5))</f>
        <v>0.8</v>
      </c>
      <c r="K14" s="13" t="n">
        <f aca="false">IF(OR(G14="",H14="",H14=0),"",ROUNDUP(G14/(H14*J14),0))</f>
        <v>2</v>
      </c>
      <c r="L14" s="12" t="n">
        <f aca="false">IF(K14="","",ROUND(K14*H14*J14/E14,0))</f>
        <v>71</v>
      </c>
    </row>
    <row r="15" customFormat="false" ht="15" hidden="false" customHeight="false" outlineLevel="0" collapsed="false">
      <c r="A15" s="8" t="s">
        <v>25</v>
      </c>
      <c r="B15" s="8" t="n">
        <v>150</v>
      </c>
      <c r="C15" s="8" t="n">
        <v>6</v>
      </c>
      <c r="D15" s="8" t="n">
        <v>4</v>
      </c>
      <c r="E15" s="9" t="n">
        <f aca="false">IF(AND(C15&lt;&gt;"",D15&lt;&gt;""),C15*D15,"")</f>
        <v>24</v>
      </c>
      <c r="F15" s="10" t="n">
        <f aca="false">IF(E15="","",B15*E15)</f>
        <v>3600</v>
      </c>
      <c r="G15" s="10" t="n">
        <f aca="false">IF(F15="","",F15*(1+$B$4))</f>
        <v>4680</v>
      </c>
      <c r="H15" s="11" t="n">
        <v>1200</v>
      </c>
      <c r="I15" s="8" t="s">
        <v>6</v>
      </c>
      <c r="J15" s="12" t="n">
        <f aca="false">IF(I15="","",IF(I15=$C$6,$B$6,$B$5))</f>
        <v>0.5</v>
      </c>
      <c r="K15" s="13" t="n">
        <f aca="false">IF(OR(G15="",H15="",H15=0),"",ROUNDUP(G15/(H15*J15),0))</f>
        <v>8</v>
      </c>
      <c r="L15" s="12" t="n">
        <f aca="false">IF(K15="","",ROUND(K15*H15*J15/E15,0))</f>
        <v>200</v>
      </c>
    </row>
    <row r="16" customFormat="false" ht="15" hidden="false" customHeight="false" outlineLevel="0" collapsed="false">
      <c r="A16" s="8"/>
      <c r="B16" s="8"/>
      <c r="C16" s="8"/>
      <c r="D16" s="8"/>
      <c r="E16" s="9" t="str">
        <f aca="false">IF(AND(C16&lt;&gt;"",D16&lt;&gt;""),C16*D16,"")</f>
        <v/>
      </c>
      <c r="F16" s="10" t="str">
        <f aca="false">IF(E16="","",B16*E16)</f>
        <v/>
      </c>
      <c r="G16" s="10" t="str">
        <f aca="false">IF(F16="","",F16*(1+$B$4))</f>
        <v/>
      </c>
      <c r="H16" s="11"/>
      <c r="I16" s="8"/>
      <c r="J16" s="12" t="str">
        <f aca="false">IF(I16="","",IF(I16=$C$6,$B$6,$B$5))</f>
        <v/>
      </c>
      <c r="K16" s="13" t="str">
        <f aca="false">IF(OR(G16="",H16="",H16=0),"",ROUNDUP(G16/(H16*J16),0))</f>
        <v/>
      </c>
      <c r="L16" s="12" t="str">
        <f aca="false">IF(K16="","",ROUND(K16*H16*J16/E16,0))</f>
        <v/>
      </c>
    </row>
    <row r="17" customFormat="false" ht="15" hidden="false" customHeight="false" outlineLevel="0" collapsed="false">
      <c r="A17" s="8"/>
      <c r="B17" s="8"/>
      <c r="C17" s="8"/>
      <c r="D17" s="8"/>
      <c r="E17" s="9" t="str">
        <f aca="false">IF(AND(C17&lt;&gt;"",D17&lt;&gt;""),C17*D17,"")</f>
        <v/>
      </c>
      <c r="F17" s="10" t="str">
        <f aca="false">IF(E17="","",B17*E17)</f>
        <v/>
      </c>
      <c r="G17" s="10" t="str">
        <f aca="false">IF(F17="","",F17*(1+$B$4))</f>
        <v/>
      </c>
      <c r="H17" s="11"/>
      <c r="I17" s="8"/>
      <c r="J17" s="12" t="str">
        <f aca="false">IF(I17="","",IF(I17=$C$6,$B$6,$B$5))</f>
        <v/>
      </c>
      <c r="K17" s="13" t="str">
        <f aca="false">IF(OR(G17="",H17="",H17=0),"",ROUNDUP(G17/(H17*J17),0))</f>
        <v/>
      </c>
      <c r="L17" s="12" t="str">
        <f aca="false">IF(K17="","",ROUND(K17*H17*J17/E17,0))</f>
        <v/>
      </c>
    </row>
    <row r="18" customFormat="false" ht="15" hidden="false" customHeight="false" outlineLevel="0" collapsed="false">
      <c r="A18" s="8"/>
      <c r="B18" s="8"/>
      <c r="C18" s="8"/>
      <c r="D18" s="8"/>
      <c r="E18" s="9" t="str">
        <f aca="false">IF(AND(C18&lt;&gt;"",D18&lt;&gt;""),C18*D18,"")</f>
        <v/>
      </c>
      <c r="F18" s="10" t="str">
        <f aca="false">IF(E18="","",B18*E18)</f>
        <v/>
      </c>
      <c r="G18" s="10" t="str">
        <f aca="false">IF(F18="","",F18*(1+$B$4))</f>
        <v/>
      </c>
      <c r="H18" s="11"/>
      <c r="I18" s="8"/>
      <c r="J18" s="12" t="str">
        <f aca="false">IF(I18="","",IF(I18=$C$6,$B$6,$B$5))</f>
        <v/>
      </c>
      <c r="K18" s="13" t="str">
        <f aca="false">IF(OR(G18="",H18="",H18=0),"",ROUNDUP(G18/(H18*J18),0))</f>
        <v/>
      </c>
      <c r="L18" s="12" t="str">
        <f aca="false">IF(K18="","",ROUND(K18*H18*J18/E18,0))</f>
        <v/>
      </c>
    </row>
    <row r="19" customFormat="false" ht="15" hidden="false" customHeight="false" outlineLevel="0" collapsed="false">
      <c r="A19" s="8"/>
      <c r="B19" s="8"/>
      <c r="C19" s="8"/>
      <c r="D19" s="8"/>
      <c r="E19" s="9" t="str">
        <f aca="false">IF(AND(C19&lt;&gt;"",D19&lt;&gt;""),C19*D19,"")</f>
        <v/>
      </c>
      <c r="F19" s="10" t="str">
        <f aca="false">IF(E19="","",B19*E19)</f>
        <v/>
      </c>
      <c r="G19" s="10" t="str">
        <f aca="false">IF(F19="","",F19*(1+$B$4))</f>
        <v/>
      </c>
      <c r="H19" s="11"/>
      <c r="I19" s="8"/>
      <c r="J19" s="12" t="str">
        <f aca="false">IF(I19="","",IF(I19=$C$6,$B$6,$B$5))</f>
        <v/>
      </c>
      <c r="K19" s="13" t="str">
        <f aca="false">IF(OR(G19="",H19="",H19=0),"",ROUNDUP(G19/(H19*J19),0))</f>
        <v/>
      </c>
      <c r="L19" s="12" t="str">
        <f aca="false">IF(K19="","",ROUND(K19*H19*J19/E19,0))</f>
        <v/>
      </c>
    </row>
    <row r="20" customFormat="false" ht="15" hidden="false" customHeight="false" outlineLevel="0" collapsed="false">
      <c r="A20" s="8"/>
      <c r="B20" s="8"/>
      <c r="C20" s="8"/>
      <c r="D20" s="8"/>
      <c r="E20" s="9" t="str">
        <f aca="false">IF(AND(C20&lt;&gt;"",D20&lt;&gt;""),C20*D20,"")</f>
        <v/>
      </c>
      <c r="F20" s="10" t="str">
        <f aca="false">IF(E20="","",B20*E20)</f>
        <v/>
      </c>
      <c r="G20" s="10" t="str">
        <f aca="false">IF(F20="","",F20*(1+$B$4))</f>
        <v/>
      </c>
      <c r="H20" s="11"/>
      <c r="I20" s="8"/>
      <c r="J20" s="12" t="str">
        <f aca="false">IF(I20="","",IF(I20=$C$6,$B$6,$B$5))</f>
        <v/>
      </c>
      <c r="K20" s="13" t="str">
        <f aca="false">IF(OR(G20="",H20="",H20=0),"",ROUNDUP(G20/(H20*J20),0))</f>
        <v/>
      </c>
      <c r="L20" s="12" t="str">
        <f aca="false">IF(K20="","",ROUND(K20*H20*J20/E20,0))</f>
        <v/>
      </c>
    </row>
    <row r="21" customFormat="false" ht="15" hidden="false" customHeight="false" outlineLevel="0" collapsed="false">
      <c r="A21" s="8"/>
      <c r="B21" s="8"/>
      <c r="C21" s="8"/>
      <c r="D21" s="8"/>
      <c r="E21" s="9" t="str">
        <f aca="false">IF(AND(C21&lt;&gt;"",D21&lt;&gt;""),C21*D21,"")</f>
        <v/>
      </c>
      <c r="F21" s="10" t="str">
        <f aca="false">IF(E21="","",B21*E21)</f>
        <v/>
      </c>
      <c r="G21" s="10" t="str">
        <f aca="false">IF(F21="","",F21*(1+$B$4))</f>
        <v/>
      </c>
      <c r="H21" s="11"/>
      <c r="I21" s="8"/>
      <c r="J21" s="12" t="str">
        <f aca="false">IF(I21="","",IF(I21=$C$6,$B$6,$B$5))</f>
        <v/>
      </c>
      <c r="K21" s="13" t="str">
        <f aca="false">IF(OR(G21="",H21="",H21=0),"",ROUNDUP(G21/(H21*J21),0))</f>
        <v/>
      </c>
      <c r="L21" s="12" t="str">
        <f aca="false">IF(K21="","",ROUND(K21*H21*J21/E21,0))</f>
        <v/>
      </c>
    </row>
    <row r="22" customFormat="false" ht="15" hidden="false" customHeight="false" outlineLevel="0" collapsed="false">
      <c r="A22" s="8"/>
      <c r="B22" s="8"/>
      <c r="C22" s="8"/>
      <c r="D22" s="8"/>
      <c r="E22" s="9" t="str">
        <f aca="false">IF(AND(C22&lt;&gt;"",D22&lt;&gt;""),C22*D22,"")</f>
        <v/>
      </c>
      <c r="F22" s="10" t="str">
        <f aca="false">IF(E22="","",B22*E22)</f>
        <v/>
      </c>
      <c r="G22" s="10" t="str">
        <f aca="false">IF(F22="","",F22*(1+$B$4))</f>
        <v/>
      </c>
      <c r="H22" s="11"/>
      <c r="I22" s="8"/>
      <c r="J22" s="12" t="str">
        <f aca="false">IF(I22="","",IF(I22=$C$6,$B$6,$B$5))</f>
        <v/>
      </c>
      <c r="K22" s="13" t="str">
        <f aca="false">IF(OR(G22="",H22="",H22=0),"",ROUNDUP(G22/(H22*J22),0))</f>
        <v/>
      </c>
      <c r="L22" s="12" t="str">
        <f aca="false">IF(K22="","",ROUND(K22*H22*J22/E22,0))</f>
        <v/>
      </c>
    </row>
    <row r="23" customFormat="false" ht="15" hidden="false" customHeight="false" outlineLevel="0" collapsed="false">
      <c r="A23" s="8"/>
      <c r="B23" s="8"/>
      <c r="C23" s="8"/>
      <c r="D23" s="8"/>
      <c r="E23" s="9" t="str">
        <f aca="false">IF(AND(C23&lt;&gt;"",D23&lt;&gt;""),C23*D23,"")</f>
        <v/>
      </c>
      <c r="F23" s="10" t="str">
        <f aca="false">IF(E23="","",B23*E23)</f>
        <v/>
      </c>
      <c r="G23" s="10" t="str">
        <f aca="false">IF(F23="","",F23*(1+$B$4))</f>
        <v/>
      </c>
      <c r="H23" s="11"/>
      <c r="I23" s="8"/>
      <c r="J23" s="12" t="str">
        <f aca="false">IF(I23="","",IF(I23=$C$6,$B$6,$B$5))</f>
        <v/>
      </c>
      <c r="K23" s="13" t="str">
        <f aca="false">IF(OR(G23="",H23="",H23=0),"",ROUNDUP(G23/(H23*J23),0))</f>
        <v/>
      </c>
      <c r="L23" s="12" t="str">
        <f aca="false">IF(K23="","",ROUND(K23*H23*J23/E23,0))</f>
        <v/>
      </c>
    </row>
    <row r="24" customFormat="false" ht="15" hidden="false" customHeight="false" outlineLevel="0" collapsed="false">
      <c r="A24" s="8"/>
      <c r="B24" s="8"/>
      <c r="C24" s="8"/>
      <c r="D24" s="8"/>
      <c r="E24" s="9" t="str">
        <f aca="false">IF(AND(C24&lt;&gt;"",D24&lt;&gt;""),C24*D24,"")</f>
        <v/>
      </c>
      <c r="F24" s="10" t="str">
        <f aca="false">IF(E24="","",B24*E24)</f>
        <v/>
      </c>
      <c r="G24" s="10" t="str">
        <f aca="false">IF(F24="","",F24*(1+$B$4))</f>
        <v/>
      </c>
      <c r="H24" s="11"/>
      <c r="I24" s="8"/>
      <c r="J24" s="12" t="str">
        <f aca="false">IF(I24="","",IF(I24=$C$6,$B$6,$B$5))</f>
        <v/>
      </c>
      <c r="K24" s="13" t="str">
        <f aca="false">IF(OR(G24="",H24="",H24=0),"",ROUNDUP(G24/(H24*J24),0))</f>
        <v/>
      </c>
      <c r="L24" s="12" t="str">
        <f aca="false">IF(K24="","",ROUND(K24*H24*J24/E24,0))</f>
        <v/>
      </c>
    </row>
    <row r="25" customFormat="false" ht="15" hidden="false" customHeight="false" outlineLevel="0" collapsed="false">
      <c r="A25" s="8"/>
      <c r="B25" s="8"/>
      <c r="C25" s="8"/>
      <c r="D25" s="8"/>
      <c r="E25" s="9" t="str">
        <f aca="false">IF(AND(C25&lt;&gt;"",D25&lt;&gt;""),C25*D25,"")</f>
        <v/>
      </c>
      <c r="F25" s="10" t="str">
        <f aca="false">IF(E25="","",B25*E25)</f>
        <v/>
      </c>
      <c r="G25" s="10" t="str">
        <f aca="false">IF(F25="","",F25*(1+$B$4))</f>
        <v/>
      </c>
      <c r="H25" s="11"/>
      <c r="I25" s="8"/>
      <c r="J25" s="12" t="str">
        <f aca="false">IF(I25="","",IF(I25=$C$6,$B$6,$B$5))</f>
        <v/>
      </c>
      <c r="K25" s="13" t="str">
        <f aca="false">IF(OR(G25="",H25="",H25=0),"",ROUNDUP(G25/(H25*J25),0))</f>
        <v/>
      </c>
      <c r="L25" s="12" t="str">
        <f aca="false">IF(K25="","",ROUND(K25*H25*J25/E25,0))</f>
        <v/>
      </c>
    </row>
    <row r="26" customFormat="false" ht="15" hidden="false" customHeight="false" outlineLevel="0" collapsed="false">
      <c r="A26" s="8"/>
      <c r="B26" s="8"/>
      <c r="C26" s="8"/>
      <c r="D26" s="8"/>
      <c r="E26" s="9" t="str">
        <f aca="false">IF(AND(C26&lt;&gt;"",D26&lt;&gt;""),C26*D26,"")</f>
        <v/>
      </c>
      <c r="F26" s="10" t="str">
        <f aca="false">IF(E26="","",B26*E26)</f>
        <v/>
      </c>
      <c r="G26" s="10" t="str">
        <f aca="false">IF(F26="","",F26*(1+$B$4))</f>
        <v/>
      </c>
      <c r="H26" s="11"/>
      <c r="I26" s="8"/>
      <c r="J26" s="12" t="str">
        <f aca="false">IF(I26="","",IF(I26=$C$6,$B$6,$B$5))</f>
        <v/>
      </c>
      <c r="K26" s="13" t="str">
        <f aca="false">IF(OR(G26="",H26="",H26=0),"",ROUNDUP(G26/(H26*J26),0))</f>
        <v/>
      </c>
      <c r="L26" s="12" t="str">
        <f aca="false">IF(K26="","",ROUND(K26*H26*J26/E26,0))</f>
        <v/>
      </c>
    </row>
    <row r="27" customFormat="false" ht="15" hidden="false" customHeight="false" outlineLevel="0" collapsed="false">
      <c r="A27" s="8"/>
      <c r="B27" s="8"/>
      <c r="C27" s="8"/>
      <c r="D27" s="8"/>
      <c r="E27" s="9" t="str">
        <f aca="false">IF(AND(C27&lt;&gt;"",D27&lt;&gt;""),C27*D27,"")</f>
        <v/>
      </c>
      <c r="F27" s="10" t="str">
        <f aca="false">IF(E27="","",B27*E27)</f>
        <v/>
      </c>
      <c r="G27" s="10" t="str">
        <f aca="false">IF(F27="","",F27*(1+$B$4))</f>
        <v/>
      </c>
      <c r="H27" s="11"/>
      <c r="I27" s="8"/>
      <c r="J27" s="12" t="str">
        <f aca="false">IF(I27="","",IF(I27=$C$6,$B$6,$B$5))</f>
        <v/>
      </c>
      <c r="K27" s="13" t="str">
        <f aca="false">IF(OR(G27="",H27="",H27=0),"",ROUNDUP(G27/(H27*J27),0))</f>
        <v/>
      </c>
      <c r="L27" s="12" t="str">
        <f aca="false">IF(K27="","",ROUND(K27*H27*J27/E27,0))</f>
        <v/>
      </c>
    </row>
    <row r="28" customFormat="false" ht="15" hidden="false" customHeight="false" outlineLevel="0" collapsed="false">
      <c r="A28" s="8"/>
      <c r="B28" s="8"/>
      <c r="C28" s="8"/>
      <c r="D28" s="8"/>
      <c r="E28" s="9" t="str">
        <f aca="false">IF(AND(C28&lt;&gt;"",D28&lt;&gt;""),C28*D28,"")</f>
        <v/>
      </c>
      <c r="F28" s="10" t="str">
        <f aca="false">IF(E28="","",B28*E28)</f>
        <v/>
      </c>
      <c r="G28" s="10" t="str">
        <f aca="false">IF(F28="","",F28*(1+$B$4))</f>
        <v/>
      </c>
      <c r="H28" s="11"/>
      <c r="I28" s="8"/>
      <c r="J28" s="12" t="str">
        <f aca="false">IF(I28="","",IF(I28=$C$6,$B$6,$B$5))</f>
        <v/>
      </c>
      <c r="K28" s="13" t="str">
        <f aca="false">IF(OR(G28="",H28="",H28=0),"",ROUNDUP(G28/(H28*J28),0))</f>
        <v/>
      </c>
      <c r="L28" s="12" t="str">
        <f aca="false">IF(K28="","",ROUND(K28*H28*J28/E28,0))</f>
        <v/>
      </c>
    </row>
    <row r="29" customFormat="false" ht="15" hidden="false" customHeight="false" outlineLevel="0" collapsed="false">
      <c r="A29" s="3" t="s">
        <v>26</v>
      </c>
      <c r="G29" s="14" t="n">
        <f aca="false">SUM(G9:G28)</f>
        <v>26325</v>
      </c>
      <c r="K29" s="3" t="n">
        <f aca="false">SUM(K9:K28)</f>
        <v>51</v>
      </c>
    </row>
    <row r="31" customFormat="false" ht="16.15" hidden="false" customHeight="false" outlineLevel="0" collapsed="false">
      <c r="A31" s="15" t="s">
        <v>27</v>
      </c>
    </row>
    <row r="32" customFormat="false" ht="15" hidden="false" customHeight="false" outlineLevel="0" collapsed="false">
      <c r="A32" s="16" t="s">
        <v>28</v>
      </c>
      <c r="B32" s="16" t="s">
        <v>29</v>
      </c>
      <c r="C32" s="16" t="s">
        <v>30</v>
      </c>
    </row>
    <row r="33" customFormat="false" ht="15" hidden="false" customHeight="false" outlineLevel="0" collapsed="false">
      <c r="A33" s="12" t="s">
        <v>20</v>
      </c>
      <c r="B33" s="12" t="s">
        <v>31</v>
      </c>
      <c r="C33" s="12" t="s">
        <v>32</v>
      </c>
    </row>
    <row r="34" customFormat="false" ht="15" hidden="false" customHeight="false" outlineLevel="0" collapsed="false">
      <c r="A34" s="12" t="s">
        <v>19</v>
      </c>
      <c r="B34" s="12" t="s">
        <v>33</v>
      </c>
      <c r="C34" s="12" t="s">
        <v>32</v>
      </c>
    </row>
    <row r="35" customFormat="false" ht="15" hidden="false" customHeight="false" outlineLevel="0" collapsed="false">
      <c r="A35" s="12" t="s">
        <v>34</v>
      </c>
      <c r="B35" s="12" t="s">
        <v>35</v>
      </c>
      <c r="C35" s="12" t="s">
        <v>32</v>
      </c>
    </row>
    <row r="36" customFormat="false" ht="15" hidden="false" customHeight="false" outlineLevel="0" collapsed="false">
      <c r="A36" s="12" t="s">
        <v>36</v>
      </c>
      <c r="B36" s="12" t="s">
        <v>37</v>
      </c>
      <c r="C36" s="12" t="s">
        <v>38</v>
      </c>
    </row>
    <row r="37" customFormat="false" ht="15" hidden="false" customHeight="false" outlineLevel="0" collapsed="false">
      <c r="A37" s="12" t="s">
        <v>39</v>
      </c>
      <c r="B37" s="12" t="s">
        <v>40</v>
      </c>
      <c r="C37" s="12" t="s">
        <v>32</v>
      </c>
    </row>
    <row r="38" customFormat="false" ht="15" hidden="false" customHeight="false" outlineLevel="0" collapsed="false">
      <c r="A38" s="12" t="s">
        <v>23</v>
      </c>
      <c r="B38" s="12" t="s">
        <v>41</v>
      </c>
      <c r="C38" s="12" t="s">
        <v>38</v>
      </c>
    </row>
    <row r="39" customFormat="false" ht="15" hidden="false" customHeight="false" outlineLevel="0" collapsed="false">
      <c r="A39" s="12" t="s">
        <v>42</v>
      </c>
      <c r="B39" s="12" t="s">
        <v>43</v>
      </c>
      <c r="C39" s="12" t="s">
        <v>38</v>
      </c>
    </row>
    <row r="41" customFormat="false" ht="15" hidden="false" customHeight="false" outlineLevel="0" collapsed="false">
      <c r="A41" s="17" t="s">
        <v>44</v>
      </c>
    </row>
  </sheetData>
  <mergeCells count="1">
    <mergeCell ref="A2:L2"/>
  </mergeCells>
  <dataValidations count="1">
    <dataValidation allowBlank="false" errorStyle="stop" operator="between" showDropDown="false" showErrorMessage="false" showInputMessage="false" sqref="I9:I28" type="list">
      <formula1>"Downlight,Cove"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5" min="3" style="0" width="11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9" min="8" style="0" width="13"/>
    <col collapsed="false" customWidth="true" hidden="false" outlineLevel="0" max="10" min="10" style="0" width="11"/>
    <col collapsed="false" customWidth="true" hidden="false" outlineLevel="0" max="11" min="11" style="0" width="14"/>
    <col collapsed="false" customWidth="true" hidden="false" outlineLevel="0" max="12" min="12" style="0" width="15"/>
  </cols>
  <sheetData>
    <row r="1" customFormat="false" ht="19.7" hidden="false" customHeight="false" outlineLevel="0" collapsed="false">
      <c r="A1" s="1" t="s">
        <v>45</v>
      </c>
    </row>
    <row r="2" customFormat="false" ht="31.5" hidden="false" customHeight="true" outlineLevel="0" collapsed="false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3" t="s">
        <v>47</v>
      </c>
      <c r="B4" s="4" t="n">
        <v>0.3</v>
      </c>
      <c r="C4" s="5"/>
    </row>
    <row r="5" customFormat="false" ht="15" hidden="false" customHeight="false" outlineLevel="0" collapsed="false">
      <c r="A5" s="3" t="s">
        <v>48</v>
      </c>
      <c r="B5" s="6" t="n">
        <v>0.8</v>
      </c>
      <c r="C5" s="5" t="s">
        <v>49</v>
      </c>
    </row>
    <row r="6" customFormat="false" ht="15" hidden="false" customHeight="false" outlineLevel="0" collapsed="false">
      <c r="A6" s="3" t="s">
        <v>50</v>
      </c>
      <c r="B6" s="6" t="n">
        <v>0.5</v>
      </c>
      <c r="C6" s="5" t="s">
        <v>51</v>
      </c>
    </row>
    <row r="8" customFormat="false" ht="31.5" hidden="false" customHeight="true" outlineLevel="0" collapsed="false">
      <c r="A8" s="7" t="s">
        <v>52</v>
      </c>
      <c r="B8" s="7" t="s">
        <v>53</v>
      </c>
      <c r="C8" s="7" t="s">
        <v>54</v>
      </c>
      <c r="D8" s="7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  <c r="K8" s="7" t="s">
        <v>62</v>
      </c>
      <c r="L8" s="7" t="s">
        <v>63</v>
      </c>
    </row>
    <row r="9" customFormat="false" ht="15" hidden="false" customHeight="false" outlineLevel="0" collapsed="false">
      <c r="A9" s="8" t="s">
        <v>64</v>
      </c>
      <c r="B9" s="8" t="n">
        <v>150</v>
      </c>
      <c r="C9" s="8" t="n">
        <v>6</v>
      </c>
      <c r="D9" s="8" t="n">
        <v>4</v>
      </c>
      <c r="E9" s="9" t="n">
        <f aca="false">IF(AND(C9&lt;&gt;"",D9&lt;&gt;""),C9*D9,"")</f>
        <v>24</v>
      </c>
      <c r="F9" s="10" t="n">
        <f aca="false">IF(E9="","",B9*E9)</f>
        <v>3600</v>
      </c>
      <c r="G9" s="10" t="n">
        <f aca="false">IF(F9="","",F9*(1+$B$4))</f>
        <v>4680</v>
      </c>
      <c r="H9" s="11" t="n">
        <v>700</v>
      </c>
      <c r="I9" s="8" t="s">
        <v>49</v>
      </c>
      <c r="J9" s="12" t="n">
        <f aca="false">IF(I9="","",IF(I9=$C$6,$B$6,$B$5))</f>
        <v>0.8</v>
      </c>
      <c r="K9" s="13" t="n">
        <f aca="false">IF(OR(G9="",H9="",H9=0),"",ROUNDUP(G9/(H9*J9),0))</f>
        <v>9</v>
      </c>
      <c r="L9" s="12" t="n">
        <f aca="false">IF(K9="","",ROUND(K9*H9*J9/E9,0))</f>
        <v>210</v>
      </c>
    </row>
    <row r="10" customFormat="false" ht="15" hidden="false" customHeight="false" outlineLevel="0" collapsed="false">
      <c r="A10" s="8" t="s">
        <v>65</v>
      </c>
      <c r="B10" s="8" t="n">
        <v>150</v>
      </c>
      <c r="C10" s="8" t="n">
        <v>4</v>
      </c>
      <c r="D10" s="8" t="n">
        <v>4</v>
      </c>
      <c r="E10" s="9" t="n">
        <f aca="false">IF(AND(C10&lt;&gt;"",D10&lt;&gt;""),C10*D10,"")</f>
        <v>16</v>
      </c>
      <c r="F10" s="10" t="n">
        <f aca="false">IF(E10="","",B10*E10)</f>
        <v>2400</v>
      </c>
      <c r="G10" s="10" t="n">
        <f aca="false">IF(F10="","",F10*(1+$B$4))</f>
        <v>3120</v>
      </c>
      <c r="H10" s="11" t="n">
        <v>600</v>
      </c>
      <c r="I10" s="8" t="s">
        <v>49</v>
      </c>
      <c r="J10" s="12" t="n">
        <f aca="false">IF(I10="","",IF(I10=$C$6,$B$6,$B$5))</f>
        <v>0.8</v>
      </c>
      <c r="K10" s="13" t="n">
        <f aca="false">IF(OR(G10="",H10="",H10=0),"",ROUNDUP(G10/(H10*J10),0))</f>
        <v>7</v>
      </c>
      <c r="L10" s="12" t="n">
        <f aca="false">IF(K10="","",ROUND(K10*H10*J10/E10,0))</f>
        <v>210</v>
      </c>
    </row>
    <row r="11" customFormat="false" ht="15" hidden="false" customHeight="false" outlineLevel="0" collapsed="false">
      <c r="A11" s="8" t="s">
        <v>66</v>
      </c>
      <c r="B11" s="8" t="n">
        <v>400</v>
      </c>
      <c r="C11" s="8" t="n">
        <v>4</v>
      </c>
      <c r="D11" s="8" t="n">
        <v>3</v>
      </c>
      <c r="E11" s="9" t="n">
        <f aca="false">IF(AND(C11&lt;&gt;"",D11&lt;&gt;""),C11*D11,"")</f>
        <v>12</v>
      </c>
      <c r="F11" s="10" t="n">
        <f aca="false">IF(E11="","",B11*E11)</f>
        <v>4800</v>
      </c>
      <c r="G11" s="10" t="n">
        <f aca="false">IF(F11="","",F11*(1+$B$4))</f>
        <v>6240</v>
      </c>
      <c r="H11" s="11" t="n">
        <v>800</v>
      </c>
      <c r="I11" s="8" t="s">
        <v>49</v>
      </c>
      <c r="J11" s="12" t="n">
        <f aca="false">IF(I11="","",IF(I11=$C$6,$B$6,$B$5))</f>
        <v>0.8</v>
      </c>
      <c r="K11" s="13" t="n">
        <f aca="false">IF(OR(G11="",H11="",H11=0),"",ROUNDUP(G11/(H11*J11),0))</f>
        <v>10</v>
      </c>
      <c r="L11" s="12" t="n">
        <f aca="false">IF(K11="","",ROUND(K11*H11*J11/E11,0))</f>
        <v>533</v>
      </c>
    </row>
    <row r="12" customFormat="false" ht="15" hidden="false" customHeight="false" outlineLevel="0" collapsed="false">
      <c r="A12" s="8" t="s">
        <v>67</v>
      </c>
      <c r="B12" s="8" t="n">
        <v>300</v>
      </c>
      <c r="C12" s="8" t="n">
        <v>3</v>
      </c>
      <c r="D12" s="8" t="n">
        <v>2.5</v>
      </c>
      <c r="E12" s="9" t="n">
        <f aca="false">IF(AND(C12&lt;&gt;"",D12&lt;&gt;""),C12*D12,"")</f>
        <v>7.5</v>
      </c>
      <c r="F12" s="10" t="n">
        <f aca="false">IF(E12="","",B12*E12)</f>
        <v>2250</v>
      </c>
      <c r="G12" s="10" t="n">
        <f aca="false">IF(F12="","",F12*(1+$B$4))</f>
        <v>2925</v>
      </c>
      <c r="H12" s="11" t="n">
        <v>600</v>
      </c>
      <c r="I12" s="8" t="s">
        <v>49</v>
      </c>
      <c r="J12" s="12" t="n">
        <f aca="false">IF(I12="","",IF(I12=$C$6,$B$6,$B$5))</f>
        <v>0.8</v>
      </c>
      <c r="K12" s="13" t="n">
        <f aca="false">IF(OR(G12="",H12="",H12=0),"",ROUNDUP(G12/(H12*J12),0))</f>
        <v>7</v>
      </c>
      <c r="L12" s="12" t="n">
        <f aca="false">IF(K12="","",ROUND(K12*H12*J12/E12,0))</f>
        <v>448</v>
      </c>
    </row>
    <row r="13" customFormat="false" ht="15" hidden="false" customHeight="false" outlineLevel="0" collapsed="false">
      <c r="A13" s="8" t="s">
        <v>68</v>
      </c>
      <c r="B13" s="8" t="n">
        <v>300</v>
      </c>
      <c r="C13" s="8" t="n">
        <v>3.5</v>
      </c>
      <c r="D13" s="8" t="n">
        <v>3</v>
      </c>
      <c r="E13" s="9" t="n">
        <f aca="false">IF(AND(C13&lt;&gt;"",D13&lt;&gt;""),C13*D13,"")</f>
        <v>10.5</v>
      </c>
      <c r="F13" s="10" t="n">
        <f aca="false">IF(E13="","",B13*E13)</f>
        <v>3150</v>
      </c>
      <c r="G13" s="10" t="n">
        <f aca="false">IF(F13="","",F13*(1+$B$4))</f>
        <v>4095</v>
      </c>
      <c r="H13" s="11" t="n">
        <v>700</v>
      </c>
      <c r="I13" s="8" t="s">
        <v>49</v>
      </c>
      <c r="J13" s="12" t="n">
        <f aca="false">IF(I13="","",IF(I13=$C$6,$B$6,$B$5))</f>
        <v>0.8</v>
      </c>
      <c r="K13" s="13" t="n">
        <f aca="false">IF(OR(G13="",H13="",H13=0),"",ROUNDUP(G13/(H13*J13),0))</f>
        <v>8</v>
      </c>
      <c r="L13" s="12" t="n">
        <f aca="false">IF(K13="","",ROUND(K13*H13*J13/E13,0))</f>
        <v>427</v>
      </c>
    </row>
    <row r="14" customFormat="false" ht="15" hidden="false" customHeight="false" outlineLevel="0" collapsed="false">
      <c r="A14" s="8" t="s">
        <v>69</v>
      </c>
      <c r="B14" s="8" t="n">
        <v>50</v>
      </c>
      <c r="C14" s="8" t="n">
        <v>6</v>
      </c>
      <c r="D14" s="8" t="n">
        <v>1.5</v>
      </c>
      <c r="E14" s="9" t="n">
        <f aca="false">IF(AND(C14&lt;&gt;"",D14&lt;&gt;""),C14*D14,"")</f>
        <v>9</v>
      </c>
      <c r="F14" s="10" t="n">
        <f aca="false">IF(E14="","",B14*E14)</f>
        <v>450</v>
      </c>
      <c r="G14" s="10" t="n">
        <f aca="false">IF(F14="","",F14*(1+$B$4))</f>
        <v>585</v>
      </c>
      <c r="H14" s="11" t="n">
        <v>400</v>
      </c>
      <c r="I14" s="8" t="s">
        <v>49</v>
      </c>
      <c r="J14" s="12" t="n">
        <f aca="false">IF(I14="","",IF(I14=$C$6,$B$6,$B$5))</f>
        <v>0.8</v>
      </c>
      <c r="K14" s="13" t="n">
        <f aca="false">IF(OR(G14="",H14="",H14=0),"",ROUNDUP(G14/(H14*J14),0))</f>
        <v>2</v>
      </c>
      <c r="L14" s="12" t="n">
        <f aca="false">IF(K14="","",ROUND(K14*H14*J14/E14,0))</f>
        <v>71</v>
      </c>
    </row>
    <row r="15" customFormat="false" ht="15" hidden="false" customHeight="false" outlineLevel="0" collapsed="false">
      <c r="A15" s="8" t="s">
        <v>70</v>
      </c>
      <c r="B15" s="8" t="n">
        <v>150</v>
      </c>
      <c r="C15" s="8" t="n">
        <v>6</v>
      </c>
      <c r="D15" s="8" t="n">
        <v>4</v>
      </c>
      <c r="E15" s="9" t="n">
        <f aca="false">IF(AND(C15&lt;&gt;"",D15&lt;&gt;""),C15*D15,"")</f>
        <v>24</v>
      </c>
      <c r="F15" s="10" t="n">
        <f aca="false">IF(E15="","",B15*E15)</f>
        <v>3600</v>
      </c>
      <c r="G15" s="10" t="n">
        <f aca="false">IF(F15="","",F15*(1+$B$4))</f>
        <v>4680</v>
      </c>
      <c r="H15" s="11" t="n">
        <v>1200</v>
      </c>
      <c r="I15" s="8" t="s">
        <v>51</v>
      </c>
      <c r="J15" s="12" t="n">
        <f aca="false">IF(I15="","",IF(I15=$C$6,$B$6,$B$5))</f>
        <v>0.5</v>
      </c>
      <c r="K15" s="13" t="n">
        <f aca="false">IF(OR(G15="",H15="",H15=0),"",ROUNDUP(G15/(H15*J15),0))</f>
        <v>8</v>
      </c>
      <c r="L15" s="12" t="n">
        <f aca="false">IF(K15="","",ROUND(K15*H15*J15/E15,0))</f>
        <v>200</v>
      </c>
    </row>
    <row r="16" customFormat="false" ht="15" hidden="false" customHeight="false" outlineLevel="0" collapsed="false">
      <c r="A16" s="8"/>
      <c r="B16" s="8"/>
      <c r="C16" s="8"/>
      <c r="D16" s="8"/>
      <c r="E16" s="9" t="str">
        <f aca="false">IF(AND(C16&lt;&gt;"",D16&lt;&gt;""),C16*D16,"")</f>
        <v/>
      </c>
      <c r="F16" s="10" t="str">
        <f aca="false">IF(E16="","",B16*E16)</f>
        <v/>
      </c>
      <c r="G16" s="10" t="str">
        <f aca="false">IF(F16="","",F16*(1+$B$4))</f>
        <v/>
      </c>
      <c r="H16" s="11"/>
      <c r="I16" s="8"/>
      <c r="J16" s="12" t="str">
        <f aca="false">IF(I16="","",IF(I16=$C$6,$B$6,$B$5))</f>
        <v/>
      </c>
      <c r="K16" s="13" t="str">
        <f aca="false">IF(OR(G16="",H16="",H16=0),"",ROUNDUP(G16/(H16*J16),0))</f>
        <v/>
      </c>
      <c r="L16" s="12" t="str">
        <f aca="false">IF(K16="","",ROUND(K16*H16*J16/E16,0))</f>
        <v/>
      </c>
    </row>
    <row r="17" customFormat="false" ht="15" hidden="false" customHeight="false" outlineLevel="0" collapsed="false">
      <c r="A17" s="8"/>
      <c r="B17" s="8"/>
      <c r="C17" s="8"/>
      <c r="D17" s="8"/>
      <c r="E17" s="9" t="str">
        <f aca="false">IF(AND(C17&lt;&gt;"",D17&lt;&gt;""),C17*D17,"")</f>
        <v/>
      </c>
      <c r="F17" s="10" t="str">
        <f aca="false">IF(E17="","",B17*E17)</f>
        <v/>
      </c>
      <c r="G17" s="10" t="str">
        <f aca="false">IF(F17="","",F17*(1+$B$4))</f>
        <v/>
      </c>
      <c r="H17" s="11"/>
      <c r="I17" s="8"/>
      <c r="J17" s="12" t="str">
        <f aca="false">IF(I17="","",IF(I17=$C$6,$B$6,$B$5))</f>
        <v/>
      </c>
      <c r="K17" s="13" t="str">
        <f aca="false">IF(OR(G17="",H17="",H17=0),"",ROUNDUP(G17/(H17*J17),0))</f>
        <v/>
      </c>
      <c r="L17" s="12" t="str">
        <f aca="false">IF(K17="","",ROUND(K17*H17*J17/E17,0))</f>
        <v/>
      </c>
    </row>
    <row r="18" customFormat="false" ht="15" hidden="false" customHeight="false" outlineLevel="0" collapsed="false">
      <c r="A18" s="8"/>
      <c r="B18" s="8"/>
      <c r="C18" s="8"/>
      <c r="D18" s="8"/>
      <c r="E18" s="9" t="str">
        <f aca="false">IF(AND(C18&lt;&gt;"",D18&lt;&gt;""),C18*D18,"")</f>
        <v/>
      </c>
      <c r="F18" s="10" t="str">
        <f aca="false">IF(E18="","",B18*E18)</f>
        <v/>
      </c>
      <c r="G18" s="10" t="str">
        <f aca="false">IF(F18="","",F18*(1+$B$4))</f>
        <v/>
      </c>
      <c r="H18" s="11"/>
      <c r="I18" s="8"/>
      <c r="J18" s="12" t="str">
        <f aca="false">IF(I18="","",IF(I18=$C$6,$B$6,$B$5))</f>
        <v/>
      </c>
      <c r="K18" s="13" t="str">
        <f aca="false">IF(OR(G18="",H18="",H18=0),"",ROUNDUP(G18/(H18*J18),0))</f>
        <v/>
      </c>
      <c r="L18" s="12" t="str">
        <f aca="false">IF(K18="","",ROUND(K18*H18*J18/E18,0))</f>
        <v/>
      </c>
    </row>
    <row r="19" customFormat="false" ht="15" hidden="false" customHeight="false" outlineLevel="0" collapsed="false">
      <c r="A19" s="8"/>
      <c r="B19" s="8"/>
      <c r="C19" s="8"/>
      <c r="D19" s="8"/>
      <c r="E19" s="9" t="str">
        <f aca="false">IF(AND(C19&lt;&gt;"",D19&lt;&gt;""),C19*D19,"")</f>
        <v/>
      </c>
      <c r="F19" s="10" t="str">
        <f aca="false">IF(E19="","",B19*E19)</f>
        <v/>
      </c>
      <c r="G19" s="10" t="str">
        <f aca="false">IF(F19="","",F19*(1+$B$4))</f>
        <v/>
      </c>
      <c r="H19" s="11"/>
      <c r="I19" s="8"/>
      <c r="J19" s="12" t="str">
        <f aca="false">IF(I19="","",IF(I19=$C$6,$B$6,$B$5))</f>
        <v/>
      </c>
      <c r="K19" s="13" t="str">
        <f aca="false">IF(OR(G19="",H19="",H19=0),"",ROUNDUP(G19/(H19*J19),0))</f>
        <v/>
      </c>
      <c r="L19" s="12" t="str">
        <f aca="false">IF(K19="","",ROUND(K19*H19*J19/E19,0))</f>
        <v/>
      </c>
    </row>
    <row r="20" customFormat="false" ht="15" hidden="false" customHeight="false" outlineLevel="0" collapsed="false">
      <c r="A20" s="8"/>
      <c r="B20" s="8"/>
      <c r="C20" s="8"/>
      <c r="D20" s="8"/>
      <c r="E20" s="9" t="str">
        <f aca="false">IF(AND(C20&lt;&gt;"",D20&lt;&gt;""),C20*D20,"")</f>
        <v/>
      </c>
      <c r="F20" s="10" t="str">
        <f aca="false">IF(E20="","",B20*E20)</f>
        <v/>
      </c>
      <c r="G20" s="10" t="str">
        <f aca="false">IF(F20="","",F20*(1+$B$4))</f>
        <v/>
      </c>
      <c r="H20" s="11"/>
      <c r="I20" s="8"/>
      <c r="J20" s="12" t="str">
        <f aca="false">IF(I20="","",IF(I20=$C$6,$B$6,$B$5))</f>
        <v/>
      </c>
      <c r="K20" s="13" t="str">
        <f aca="false">IF(OR(G20="",H20="",H20=0),"",ROUNDUP(G20/(H20*J20),0))</f>
        <v/>
      </c>
      <c r="L20" s="12" t="str">
        <f aca="false">IF(K20="","",ROUND(K20*H20*J20/E20,0))</f>
        <v/>
      </c>
    </row>
    <row r="21" customFormat="false" ht="15" hidden="false" customHeight="false" outlineLevel="0" collapsed="false">
      <c r="A21" s="8"/>
      <c r="B21" s="8"/>
      <c r="C21" s="8"/>
      <c r="D21" s="8"/>
      <c r="E21" s="9" t="str">
        <f aca="false">IF(AND(C21&lt;&gt;"",D21&lt;&gt;""),C21*D21,"")</f>
        <v/>
      </c>
      <c r="F21" s="10" t="str">
        <f aca="false">IF(E21="","",B21*E21)</f>
        <v/>
      </c>
      <c r="G21" s="10" t="str">
        <f aca="false">IF(F21="","",F21*(1+$B$4))</f>
        <v/>
      </c>
      <c r="H21" s="11"/>
      <c r="I21" s="8"/>
      <c r="J21" s="12" t="str">
        <f aca="false">IF(I21="","",IF(I21=$C$6,$B$6,$B$5))</f>
        <v/>
      </c>
      <c r="K21" s="13" t="str">
        <f aca="false">IF(OR(G21="",H21="",H21=0),"",ROUNDUP(G21/(H21*J21),0))</f>
        <v/>
      </c>
      <c r="L21" s="12" t="str">
        <f aca="false">IF(K21="","",ROUND(K21*H21*J21/E21,0))</f>
        <v/>
      </c>
    </row>
    <row r="22" customFormat="false" ht="15" hidden="false" customHeight="false" outlineLevel="0" collapsed="false">
      <c r="A22" s="8"/>
      <c r="B22" s="8"/>
      <c r="C22" s="8"/>
      <c r="D22" s="8"/>
      <c r="E22" s="9" t="str">
        <f aca="false">IF(AND(C22&lt;&gt;"",D22&lt;&gt;""),C22*D22,"")</f>
        <v/>
      </c>
      <c r="F22" s="10" t="str">
        <f aca="false">IF(E22="","",B22*E22)</f>
        <v/>
      </c>
      <c r="G22" s="10" t="str">
        <f aca="false">IF(F22="","",F22*(1+$B$4))</f>
        <v/>
      </c>
      <c r="H22" s="11"/>
      <c r="I22" s="8"/>
      <c r="J22" s="12" t="str">
        <f aca="false">IF(I22="","",IF(I22=$C$6,$B$6,$B$5))</f>
        <v/>
      </c>
      <c r="K22" s="13" t="str">
        <f aca="false">IF(OR(G22="",H22="",H22=0),"",ROUNDUP(G22/(H22*J22),0))</f>
        <v/>
      </c>
      <c r="L22" s="12" t="str">
        <f aca="false">IF(K22="","",ROUND(K22*H22*J22/E22,0))</f>
        <v/>
      </c>
    </row>
    <row r="23" customFormat="false" ht="15" hidden="false" customHeight="false" outlineLevel="0" collapsed="false">
      <c r="A23" s="8"/>
      <c r="B23" s="8"/>
      <c r="C23" s="8"/>
      <c r="D23" s="8"/>
      <c r="E23" s="9" t="str">
        <f aca="false">IF(AND(C23&lt;&gt;"",D23&lt;&gt;""),C23*D23,"")</f>
        <v/>
      </c>
      <c r="F23" s="10" t="str">
        <f aca="false">IF(E23="","",B23*E23)</f>
        <v/>
      </c>
      <c r="G23" s="10" t="str">
        <f aca="false">IF(F23="","",F23*(1+$B$4))</f>
        <v/>
      </c>
      <c r="H23" s="11"/>
      <c r="I23" s="8"/>
      <c r="J23" s="12" t="str">
        <f aca="false">IF(I23="","",IF(I23=$C$6,$B$6,$B$5))</f>
        <v/>
      </c>
      <c r="K23" s="13" t="str">
        <f aca="false">IF(OR(G23="",H23="",H23=0),"",ROUNDUP(G23/(H23*J23),0))</f>
        <v/>
      </c>
      <c r="L23" s="12" t="str">
        <f aca="false">IF(K23="","",ROUND(K23*H23*J23/E23,0))</f>
        <v/>
      </c>
    </row>
    <row r="24" customFormat="false" ht="15" hidden="false" customHeight="false" outlineLevel="0" collapsed="false">
      <c r="A24" s="8"/>
      <c r="B24" s="8"/>
      <c r="C24" s="8"/>
      <c r="D24" s="8"/>
      <c r="E24" s="9" t="str">
        <f aca="false">IF(AND(C24&lt;&gt;"",D24&lt;&gt;""),C24*D24,"")</f>
        <v/>
      </c>
      <c r="F24" s="10" t="str">
        <f aca="false">IF(E24="","",B24*E24)</f>
        <v/>
      </c>
      <c r="G24" s="10" t="str">
        <f aca="false">IF(F24="","",F24*(1+$B$4))</f>
        <v/>
      </c>
      <c r="H24" s="11"/>
      <c r="I24" s="8"/>
      <c r="J24" s="12" t="str">
        <f aca="false">IF(I24="","",IF(I24=$C$6,$B$6,$B$5))</f>
        <v/>
      </c>
      <c r="K24" s="13" t="str">
        <f aca="false">IF(OR(G24="",H24="",H24=0),"",ROUNDUP(G24/(H24*J24),0))</f>
        <v/>
      </c>
      <c r="L24" s="12" t="str">
        <f aca="false">IF(K24="","",ROUND(K24*H24*J24/E24,0))</f>
        <v/>
      </c>
    </row>
    <row r="25" customFormat="false" ht="15" hidden="false" customHeight="false" outlineLevel="0" collapsed="false">
      <c r="A25" s="8"/>
      <c r="B25" s="8"/>
      <c r="C25" s="8"/>
      <c r="D25" s="8"/>
      <c r="E25" s="9" t="str">
        <f aca="false">IF(AND(C25&lt;&gt;"",D25&lt;&gt;""),C25*D25,"")</f>
        <v/>
      </c>
      <c r="F25" s="10" t="str">
        <f aca="false">IF(E25="","",B25*E25)</f>
        <v/>
      </c>
      <c r="G25" s="10" t="str">
        <f aca="false">IF(F25="","",F25*(1+$B$4))</f>
        <v/>
      </c>
      <c r="H25" s="11"/>
      <c r="I25" s="8"/>
      <c r="J25" s="12" t="str">
        <f aca="false">IF(I25="","",IF(I25=$C$6,$B$6,$B$5))</f>
        <v/>
      </c>
      <c r="K25" s="13" t="str">
        <f aca="false">IF(OR(G25="",H25="",H25=0),"",ROUNDUP(G25/(H25*J25),0))</f>
        <v/>
      </c>
      <c r="L25" s="12" t="str">
        <f aca="false">IF(K25="","",ROUND(K25*H25*J25/E25,0))</f>
        <v/>
      </c>
    </row>
    <row r="26" customFormat="false" ht="15" hidden="false" customHeight="false" outlineLevel="0" collapsed="false">
      <c r="A26" s="8"/>
      <c r="B26" s="8"/>
      <c r="C26" s="8"/>
      <c r="D26" s="8"/>
      <c r="E26" s="9" t="str">
        <f aca="false">IF(AND(C26&lt;&gt;"",D26&lt;&gt;""),C26*D26,"")</f>
        <v/>
      </c>
      <c r="F26" s="10" t="str">
        <f aca="false">IF(E26="","",B26*E26)</f>
        <v/>
      </c>
      <c r="G26" s="10" t="str">
        <f aca="false">IF(F26="","",F26*(1+$B$4))</f>
        <v/>
      </c>
      <c r="H26" s="11"/>
      <c r="I26" s="8"/>
      <c r="J26" s="12" t="str">
        <f aca="false">IF(I26="","",IF(I26=$C$6,$B$6,$B$5))</f>
        <v/>
      </c>
      <c r="K26" s="13" t="str">
        <f aca="false">IF(OR(G26="",H26="",H26=0),"",ROUNDUP(G26/(H26*J26),0))</f>
        <v/>
      </c>
      <c r="L26" s="12" t="str">
        <f aca="false">IF(K26="","",ROUND(K26*H26*J26/E26,0))</f>
        <v/>
      </c>
    </row>
    <row r="27" customFormat="false" ht="15" hidden="false" customHeight="false" outlineLevel="0" collapsed="false">
      <c r="A27" s="8"/>
      <c r="B27" s="8"/>
      <c r="C27" s="8"/>
      <c r="D27" s="8"/>
      <c r="E27" s="9" t="str">
        <f aca="false">IF(AND(C27&lt;&gt;"",D27&lt;&gt;""),C27*D27,"")</f>
        <v/>
      </c>
      <c r="F27" s="10" t="str">
        <f aca="false">IF(E27="","",B27*E27)</f>
        <v/>
      </c>
      <c r="G27" s="10" t="str">
        <f aca="false">IF(F27="","",F27*(1+$B$4))</f>
        <v/>
      </c>
      <c r="H27" s="11"/>
      <c r="I27" s="8"/>
      <c r="J27" s="12" t="str">
        <f aca="false">IF(I27="","",IF(I27=$C$6,$B$6,$B$5))</f>
        <v/>
      </c>
      <c r="K27" s="13" t="str">
        <f aca="false">IF(OR(G27="",H27="",H27=0),"",ROUNDUP(G27/(H27*J27),0))</f>
        <v/>
      </c>
      <c r="L27" s="12" t="str">
        <f aca="false">IF(K27="","",ROUND(K27*H27*J27/E27,0))</f>
        <v/>
      </c>
    </row>
    <row r="28" customFormat="false" ht="15" hidden="false" customHeight="false" outlineLevel="0" collapsed="false">
      <c r="A28" s="8"/>
      <c r="B28" s="8"/>
      <c r="C28" s="8"/>
      <c r="D28" s="8"/>
      <c r="E28" s="9" t="str">
        <f aca="false">IF(AND(C28&lt;&gt;"",D28&lt;&gt;""),C28*D28,"")</f>
        <v/>
      </c>
      <c r="F28" s="10" t="str">
        <f aca="false">IF(E28="","",B28*E28)</f>
        <v/>
      </c>
      <c r="G28" s="10" t="str">
        <f aca="false">IF(F28="","",F28*(1+$B$4))</f>
        <v/>
      </c>
      <c r="H28" s="11"/>
      <c r="I28" s="8"/>
      <c r="J28" s="12" t="str">
        <f aca="false">IF(I28="","",IF(I28=$C$6,$B$6,$B$5))</f>
        <v/>
      </c>
      <c r="K28" s="13" t="str">
        <f aca="false">IF(OR(G28="",H28="",H28=0),"",ROUNDUP(G28/(H28*J28),0))</f>
        <v/>
      </c>
      <c r="L28" s="12" t="str">
        <f aca="false">IF(K28="","",ROUND(K28*H28*J28/E28,0))</f>
        <v/>
      </c>
    </row>
    <row r="29" customFormat="false" ht="15" hidden="false" customHeight="false" outlineLevel="0" collapsed="false">
      <c r="A29" s="3" t="s">
        <v>71</v>
      </c>
      <c r="G29" s="14" t="n">
        <f aca="false">SUM(G9:G28)</f>
        <v>26325</v>
      </c>
      <c r="K29" s="3" t="n">
        <f aca="false">SUM(K9:K28)</f>
        <v>51</v>
      </c>
    </row>
    <row r="31" customFormat="false" ht="16.15" hidden="false" customHeight="false" outlineLevel="0" collapsed="false">
      <c r="A31" s="15" t="s">
        <v>72</v>
      </c>
    </row>
    <row r="32" customFormat="false" ht="15" hidden="false" customHeight="false" outlineLevel="0" collapsed="false">
      <c r="A32" s="16" t="s">
        <v>73</v>
      </c>
      <c r="B32" s="16" t="s">
        <v>74</v>
      </c>
      <c r="C32" s="16" t="s">
        <v>75</v>
      </c>
    </row>
    <row r="33" customFormat="false" ht="15" hidden="false" customHeight="false" outlineLevel="0" collapsed="false">
      <c r="A33" s="12" t="s">
        <v>65</v>
      </c>
      <c r="B33" s="12" t="s">
        <v>31</v>
      </c>
      <c r="C33" s="12" t="s">
        <v>32</v>
      </c>
    </row>
    <row r="34" customFormat="false" ht="15" hidden="false" customHeight="false" outlineLevel="0" collapsed="false">
      <c r="A34" s="12" t="s">
        <v>64</v>
      </c>
      <c r="B34" s="12" t="s">
        <v>76</v>
      </c>
      <c r="C34" s="12" t="s">
        <v>32</v>
      </c>
    </row>
    <row r="35" customFormat="false" ht="15" hidden="false" customHeight="false" outlineLevel="0" collapsed="false">
      <c r="A35" s="12" t="s">
        <v>69</v>
      </c>
      <c r="B35" s="12" t="s">
        <v>35</v>
      </c>
      <c r="C35" s="12" t="s">
        <v>32</v>
      </c>
    </row>
    <row r="36" customFormat="false" ht="15" hidden="false" customHeight="false" outlineLevel="0" collapsed="false">
      <c r="A36" s="12" t="s">
        <v>77</v>
      </c>
      <c r="B36" s="12" t="s">
        <v>37</v>
      </c>
      <c r="C36" s="12" t="s">
        <v>38</v>
      </c>
    </row>
    <row r="37" customFormat="false" ht="15" hidden="false" customHeight="false" outlineLevel="0" collapsed="false">
      <c r="A37" s="12" t="s">
        <v>78</v>
      </c>
      <c r="B37" s="12" t="s">
        <v>40</v>
      </c>
      <c r="C37" s="12" t="s">
        <v>32</v>
      </c>
    </row>
    <row r="38" customFormat="false" ht="15" hidden="false" customHeight="false" outlineLevel="0" collapsed="false">
      <c r="A38" s="12" t="s">
        <v>68</v>
      </c>
      <c r="B38" s="12" t="s">
        <v>41</v>
      </c>
      <c r="C38" s="12" t="s">
        <v>38</v>
      </c>
    </row>
    <row r="39" customFormat="false" ht="15" hidden="false" customHeight="false" outlineLevel="0" collapsed="false">
      <c r="A39" s="12" t="s">
        <v>79</v>
      </c>
      <c r="B39" s="12" t="s">
        <v>80</v>
      </c>
      <c r="C39" s="12" t="s">
        <v>38</v>
      </c>
    </row>
    <row r="41" customFormat="false" ht="15" hidden="false" customHeight="false" outlineLevel="0" collapsed="false">
      <c r="A41" s="17" t="s">
        <v>81</v>
      </c>
    </row>
  </sheetData>
  <mergeCells count="1">
    <mergeCell ref="A2:L2"/>
  </mergeCells>
  <dataValidations count="1">
    <dataValidation allowBlank="false" errorStyle="stop" operator="between" showDropDown="false" showErrorMessage="false" showInputMessage="false" sqref="I9:I28" type="list">
      <formula1>"سبوت,مخفية"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2026-10-25T06:24:11Z</dcterms:created>
  <dc:creator>openpyxl</dc:creator>
  <dc:description/>
  <dc:language>en-US</dc:language>
  <cp:lastModifiedBy/>
  <dcterms:modified xsi:type="dcterms:W3CDTF">2026-10-25T06:24:11Z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